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" sheetId="1" r:id="rId1"/>
    <sheet name="2" sheetId="2" r:id="rId2"/>
  </sheets>
  <definedNames>
    <definedName name="_xlnm.Print_Area" localSheetId="0">'1'!$A$1:$N$67</definedName>
    <definedName name="_xlnm.Print_Area" localSheetId="1">'2'!$A$1:$C$73</definedName>
  </definedNames>
  <calcPr fullCalcOnLoad="1"/>
</workbook>
</file>

<file path=xl/sharedStrings.xml><?xml version="1.0" encoding="utf-8"?>
<sst xmlns="http://schemas.openxmlformats.org/spreadsheetml/2006/main" count="142" uniqueCount="125">
  <si>
    <t>Направление расходов</t>
  </si>
  <si>
    <t>КОСГУ</t>
  </si>
  <si>
    <t xml:space="preserve">План на 2012 год </t>
  </si>
  <si>
    <t>Всего</t>
  </si>
  <si>
    <t>в том числе по видам помощи:</t>
  </si>
  <si>
    <t>Стационарная</t>
  </si>
  <si>
    <t>АПП</t>
  </si>
  <si>
    <t>Скорая помощь</t>
  </si>
  <si>
    <t>ФАП</t>
  </si>
  <si>
    <t>Дерматовенерологический кабинет</t>
  </si>
  <si>
    <t>Психиатрический кабинет</t>
  </si>
  <si>
    <t>Наркологический кабинет</t>
  </si>
  <si>
    <t>Фтизиатрический кабинет</t>
  </si>
  <si>
    <t>Сестринский уход</t>
  </si>
  <si>
    <t>N ото</t>
  </si>
  <si>
    <t>Заработная плата</t>
  </si>
  <si>
    <t>Начисления на оплату труда</t>
  </si>
  <si>
    <t>N отп</t>
  </si>
  <si>
    <t>N рм</t>
  </si>
  <si>
    <t>расходы по организации питания в учреждениях</t>
  </si>
  <si>
    <t>затраты на медицинский инструментарий</t>
  </si>
  <si>
    <t>затраты на продукты питания</t>
  </si>
  <si>
    <t>затраты на медикаменты, включая затраты на перевязочные и дезинфицирующие средства, ренгенпленку и химические реактивы, одноразовые материалы</t>
  </si>
  <si>
    <t>мягкий инвентарь</t>
  </si>
  <si>
    <t>затраты на расходные материалы, используемые непосредственно при оказании гос.услуги</t>
  </si>
  <si>
    <t>N ди</t>
  </si>
  <si>
    <t>затраты на техническое обслуживание и ремонт</t>
  </si>
  <si>
    <t>затраты на приобретение запасных частей</t>
  </si>
  <si>
    <t>затраты на приобретение расходных материалов, не отнесенных к нормативу затрат на приобретение расходных материалов</t>
  </si>
  <si>
    <t>N ор</t>
  </si>
  <si>
    <t>выплаты работникам, находящимся в отпуске по уходу за ребенком</t>
  </si>
  <si>
    <t>суточные расходы</t>
  </si>
  <si>
    <t>услуги связи</t>
  </si>
  <si>
    <t>транспортные услуги</t>
  </si>
  <si>
    <t>стирка и дезинсекция белья</t>
  </si>
  <si>
    <t>наем  жилых  помещений при служебных командировках</t>
  </si>
  <si>
    <t>оплата за обучение персонала</t>
  </si>
  <si>
    <t>типографские услуги и переплетные работы</t>
  </si>
  <si>
    <t>изготовление и (или) приобретение бланочной продукции</t>
  </si>
  <si>
    <t>изготовление и (или) приобретение книжных и периодических изданий, подписка</t>
  </si>
  <si>
    <t>услуги в области информационных технологий</t>
  </si>
  <si>
    <t>расходы на лицензирование</t>
  </si>
  <si>
    <t>аттестация рабочих мест</t>
  </si>
  <si>
    <t>паталогоанатомические услуги</t>
  </si>
  <si>
    <t>лабораторные услуги и исследования</t>
  </si>
  <si>
    <t>периодические медицинские и предрейсовые осмотры</t>
  </si>
  <si>
    <t>утилизация медицинских отходов</t>
  </si>
  <si>
    <t>проведение наркологической экспертизы</t>
  </si>
  <si>
    <t>вывоз жидких бытовых отходов</t>
  </si>
  <si>
    <t>Скорая помощь (услуга)</t>
  </si>
  <si>
    <t>приобретение хозяйственного инструментария</t>
  </si>
  <si>
    <t>приобретение программного обеспечения</t>
  </si>
  <si>
    <t>спецпитание (вредники)</t>
  </si>
  <si>
    <t>приобретение канцелярских принадлежностей</t>
  </si>
  <si>
    <t>приобретение посуды</t>
  </si>
  <si>
    <t>приобретение ГСМ и эксплуатационных жидкостей для автотранспорта</t>
  </si>
  <si>
    <t>Gу Итого затраты на услугу (работу)</t>
  </si>
  <si>
    <t>qi Объем гос.услуги (работы)</t>
  </si>
  <si>
    <t>Zни Нормативные затраты на содержание недвижимого имущества</t>
  </si>
  <si>
    <t>Коммунальные  услуги,  в   том числе:</t>
  </si>
  <si>
    <t>холодное водоснабжение и водоотведение</t>
  </si>
  <si>
    <t>горячее водоснабжение</t>
  </si>
  <si>
    <t>потребление тепловой энергии</t>
  </si>
  <si>
    <t>потребление электрической энергии</t>
  </si>
  <si>
    <t>потребление газа</t>
  </si>
  <si>
    <t>Арендная плата за  пользование имуществом, в том числе:</t>
  </si>
  <si>
    <t>аренда   зданий    (помещений, сооружений)</t>
  </si>
  <si>
    <t>аренда транспортных средств</t>
  </si>
  <si>
    <t>аренда земли</t>
  </si>
  <si>
    <t>другие  расходы по оплате арендной платы.</t>
  </si>
  <si>
    <t>Работы, услуги      по      содержанию имущества, в том числе:</t>
  </si>
  <si>
    <t>проведение текущего ремонта</t>
  </si>
  <si>
    <t>эксплуатация систем охранной сигнализации</t>
  </si>
  <si>
    <t>обеспечение пожарной безопасности</t>
  </si>
  <si>
    <t>содержание прилегающей территории, включая вывоз мусора, сброс снега с крыш, благоустройство территории, мытье окон и панелей</t>
  </si>
  <si>
    <t>дезинсекция, дератизация</t>
  </si>
  <si>
    <t>управление жилищным домом</t>
  </si>
  <si>
    <t>прочие расходы</t>
  </si>
  <si>
    <t>Прочие работы, услуги, в том числе:</t>
  </si>
  <si>
    <t>оплата услуг  по охране</t>
  </si>
  <si>
    <t>измерение сопротивления изоляции</t>
  </si>
  <si>
    <t>поверка соответствия монтажа требованиям роектной документации</t>
  </si>
  <si>
    <t>Прочие расходы, в том числе:</t>
  </si>
  <si>
    <t>плата за негативное воздействие на окружающую среду</t>
  </si>
  <si>
    <t>государственные сборы, пошлины, уплата налогов (за исключением транспортного, земельного и налога на имущество)</t>
  </si>
  <si>
    <t>Увеличение стоимости  основных средств, в том числе:</t>
  </si>
  <si>
    <t>Увеличение  стоимости материальных  запасов,  в  том числе:</t>
  </si>
  <si>
    <t>потребление прочих видов топлива</t>
  </si>
  <si>
    <t>хозяйственные материалы</t>
  </si>
  <si>
    <t>приобретение строительных материалов для проведения текущего ремонта</t>
  </si>
  <si>
    <t>прочие расходы, относящиеся к содержанию недвижимого имущества, в том числе:</t>
  </si>
  <si>
    <t>Zди Нормативные затраты на содержание движимого особо ценного имущества</t>
  </si>
  <si>
    <t>техническое и сервисное обслуживание</t>
  </si>
  <si>
    <t>поверка средств измерения</t>
  </si>
  <si>
    <t>уничтожение биологических отходов</t>
  </si>
  <si>
    <t>поставка и монтаж средств наблюдения</t>
  </si>
  <si>
    <t>прочие</t>
  </si>
  <si>
    <t>технологическое присоединение энергопринимающего устройства</t>
  </si>
  <si>
    <t>услуги по страхованию</t>
  </si>
  <si>
    <t>транспортный налог</t>
  </si>
  <si>
    <t>приобретение запасных частей</t>
  </si>
  <si>
    <t>N ни Нормативные затраты на уплату налога недвижимого имущества</t>
  </si>
  <si>
    <t>N ни Нормативные затраты на уплату налога движимого особо ценного имущества</t>
  </si>
  <si>
    <t>ВСЕГО:</t>
  </si>
  <si>
    <t xml:space="preserve"> Единица измерения: тыс.руб.</t>
  </si>
  <si>
    <t>Содержание на 2012 г.</t>
  </si>
  <si>
    <t>кроме того N ни Нормативные затраты на уплату земельного налога за счет средств муниципального бюджета</t>
  </si>
  <si>
    <t>ВОП</t>
  </si>
  <si>
    <t>Наркологическая койка</t>
  </si>
  <si>
    <t>прочие расходы, относящиеся к содержанию движимого имущества, в том числе: ГСМ</t>
  </si>
  <si>
    <t xml:space="preserve">приобретение хозяйственных  материалов </t>
  </si>
  <si>
    <t>налог на имущество</t>
  </si>
  <si>
    <t>Nу Норматив затрат на мун. Услугу (работу)</t>
  </si>
  <si>
    <t>Приложение №2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</si>
  <si>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2012 год и на плановый период 2013 и 2014 годов</t>
  </si>
  <si>
    <t>Наименование учреждения: Муниципальное бюджетное медицинское учреждение  Богатовская центральная районная больница муниципального района Богатовский Самарской области</t>
  </si>
  <si>
    <t>Наименование услуги:</t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</si>
  <si>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i/>
        <u val="single"/>
        <sz val="14"/>
        <color indexed="8"/>
        <rFont val="Times New Roman"/>
        <family val="1"/>
      </rPr>
      <t>Первичная медико-санитарная помощь (фельдшерско-акушерские пункты)</t>
    </r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</si>
  <si>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i/>
        <u val="single"/>
        <sz val="14"/>
        <color indexed="8"/>
        <rFont val="Times New Roman"/>
        <family val="1"/>
      </rPr>
      <t>Первичная медико-санитарная помощь ( офисы врачей общей практики)</t>
    </r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</si>
  <si>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i/>
        <u val="single"/>
        <sz val="14"/>
        <color indexed="8"/>
        <rFont val="Times New Roman"/>
        <family val="1"/>
      </rPr>
      <t>Медицинские помощь оказываемая в отделениях сестринского ухода</t>
    </r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</si>
  <si>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i/>
        <u val="single"/>
        <sz val="14"/>
        <color indexed="8"/>
        <rFont val="Times New Roman"/>
        <family val="1"/>
      </rPr>
      <t>Медицинская помощь оказываемая в круглосуточном стационаре</t>
    </r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</si>
  <si>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i/>
        <u val="single"/>
        <sz val="14"/>
        <color indexed="8"/>
        <rFont val="Times New Roman"/>
        <family val="1"/>
      </rPr>
      <t>Скорая медицинская помощь;</t>
    </r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</si>
  <si>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i/>
        <u val="single"/>
        <sz val="14"/>
        <color indexed="8"/>
        <rFont val="Times New Roman"/>
        <family val="1"/>
      </rPr>
      <t>Амбулаторно-поликлиническая помощь;</t>
    </r>
  </si>
  <si>
    <t>Нормативные затраты на содержание имущества</t>
  </si>
  <si>
    <t>к Постановлению администрации муниицпального района Богатовский Самарской области                                                                                                        № 308 от 29 марта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</si>
</sst>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4"/>
      <color indexed="8"/>
      <name val="Wingdings"/>
      <family val="0"/>
    </font>
    <font>
      <sz val="7"/>
      <color indexed="8"/>
      <name val="Times New Roman"/>
      <family val="1"/>
    </font>
    <font>
      <i/>
      <u val="single"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164" fontId="9" fillId="24" borderId="13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9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0" fontId="6" fillId="0" borderId="0" xfId="0" applyFont="1" applyFill="1" applyAlignment="1" applyProtection="1">
      <alignment horizontal="justify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vertical="top" wrapText="1"/>
    </xf>
    <xf numFmtId="164" fontId="9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Alignment="1">
      <alignment/>
    </xf>
    <xf numFmtId="0" fontId="9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9" fillId="24" borderId="14" xfId="0" applyFont="1" applyFill="1" applyBorder="1" applyAlignment="1">
      <alignment vertical="top" wrapText="1"/>
    </xf>
    <xf numFmtId="0" fontId="7" fillId="24" borderId="14" xfId="0" applyFont="1" applyFill="1" applyBorder="1" applyAlignment="1">
      <alignment horizontal="center" vertical="center" wrapText="1"/>
    </xf>
    <xf numFmtId="164" fontId="9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/>
      <protection locked="0"/>
    </xf>
    <xf numFmtId="164" fontId="10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vertical="top" wrapText="1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>
      <alignment vertical="center" wrapText="1"/>
    </xf>
    <xf numFmtId="0" fontId="0" fillId="0" borderId="0" xfId="0" applyAlignment="1">
      <alignment/>
    </xf>
    <xf numFmtId="0" fontId="27" fillId="0" borderId="0" xfId="0" applyFont="1" applyAlignment="1">
      <alignment horizontal="left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28" fillId="0" borderId="0" xfId="0" applyFont="1" applyAlignment="1">
      <alignment horizontal="left" indent="3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wrapText="1" shrinkToFi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 shrinkToFi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78"/>
  <sheetViews>
    <sheetView tabSelected="1" view="pageBreakPreview" zoomScale="60" zoomScaleNormal="80" zoomScalePageLayoutView="0" workbookViewId="0" topLeftCell="A1">
      <selection activeCell="M15" sqref="M15"/>
    </sheetView>
  </sheetViews>
  <sheetFormatPr defaultColWidth="9.00390625" defaultRowHeight="15"/>
  <cols>
    <col min="1" max="1" width="40.8515625" style="2" customWidth="1"/>
    <col min="2" max="2" width="13.57421875" style="35" customWidth="1"/>
    <col min="3" max="3" width="16.140625" style="2" customWidth="1"/>
    <col min="4" max="14" width="13.7109375" style="2" customWidth="1"/>
    <col min="15" max="16384" width="9.00390625" style="2" customWidth="1"/>
  </cols>
  <sheetData>
    <row r="1" spans="1:14" ht="15">
      <c r="A1" s="66"/>
      <c r="B1" s="66"/>
      <c r="C1" s="66"/>
      <c r="D1" s="66"/>
      <c r="E1" s="66"/>
      <c r="F1" s="79"/>
      <c r="G1" s="79"/>
      <c r="M1" s="77" t="s">
        <v>113</v>
      </c>
      <c r="N1" s="77"/>
    </row>
    <row r="2" spans="1:14" ht="45" customHeight="1">
      <c r="A2" s="66"/>
      <c r="B2" s="66"/>
      <c r="C2" s="66"/>
      <c r="D2" s="66"/>
      <c r="E2" s="66"/>
      <c r="F2" s="80"/>
      <c r="G2" s="80"/>
      <c r="K2" s="78" t="s">
        <v>124</v>
      </c>
      <c r="L2" s="78"/>
      <c r="M2" s="78"/>
      <c r="N2" s="78"/>
    </row>
    <row r="3" spans="1:14" ht="15">
      <c r="A3" s="66"/>
      <c r="B3" s="66"/>
      <c r="C3" s="66"/>
      <c r="D3" s="66"/>
      <c r="E3" s="66"/>
      <c r="F3" s="67"/>
      <c r="G3" s="67"/>
      <c r="M3" s="67"/>
      <c r="N3" s="67"/>
    </row>
    <row r="4" spans="1:14" ht="15">
      <c r="A4" s="66"/>
      <c r="B4" s="66"/>
      <c r="C4" s="66"/>
      <c r="D4" s="66"/>
      <c r="E4" s="66"/>
      <c r="F4" s="67"/>
      <c r="G4" s="67"/>
      <c r="M4" s="67"/>
      <c r="N4" s="67"/>
    </row>
    <row r="5" spans="1:14" ht="15.75" customHeight="1">
      <c r="A5" s="75" t="s">
        <v>114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7" ht="15.75">
      <c r="A6" s="68"/>
      <c r="B6" s="68"/>
      <c r="C6" s="68"/>
      <c r="D6" s="68"/>
      <c r="E6" s="68"/>
      <c r="F6" s="68"/>
      <c r="G6" s="68"/>
    </row>
    <row r="7" spans="1:14" ht="15.75" customHeight="1">
      <c r="A7" s="76" t="s">
        <v>115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5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7" ht="15.75" customHeight="1">
      <c r="A9" s="69" t="s">
        <v>116</v>
      </c>
      <c r="B9" s="70" t="s">
        <v>121</v>
      </c>
      <c r="C9" s="69"/>
      <c r="D9" s="69"/>
      <c r="E9" s="69"/>
      <c r="F9" s="69"/>
      <c r="G9" s="69"/>
    </row>
    <row r="10" spans="1:7" ht="15.75" customHeight="1">
      <c r="A10" s="69"/>
      <c r="B10" s="70" t="s">
        <v>122</v>
      </c>
      <c r="C10" s="69"/>
      <c r="D10" s="69"/>
      <c r="E10" s="69"/>
      <c r="F10" s="69"/>
      <c r="G10" s="69"/>
    </row>
    <row r="11" spans="1:7" ht="18.75">
      <c r="A11" s="69"/>
      <c r="B11" s="70" t="s">
        <v>117</v>
      </c>
      <c r="C11" s="68"/>
      <c r="D11" s="68"/>
      <c r="E11" s="68"/>
      <c r="F11" s="68"/>
      <c r="G11" s="68"/>
    </row>
    <row r="12" spans="1:7" ht="18.75">
      <c r="A12" s="69"/>
      <c r="B12" s="70" t="s">
        <v>118</v>
      </c>
      <c r="C12" s="68"/>
      <c r="D12" s="68"/>
      <c r="E12" s="68"/>
      <c r="F12" s="68"/>
      <c r="G12" s="68"/>
    </row>
    <row r="13" spans="1:7" ht="18.75">
      <c r="A13" s="69"/>
      <c r="B13" s="70" t="s">
        <v>119</v>
      </c>
      <c r="C13" s="68"/>
      <c r="D13" s="68"/>
      <c r="E13" s="68"/>
      <c r="F13" s="68"/>
      <c r="G13" s="68"/>
    </row>
    <row r="14" spans="1:7" ht="18.75">
      <c r="A14" s="69"/>
      <c r="B14" s="70" t="s">
        <v>120</v>
      </c>
      <c r="C14" s="68"/>
      <c r="D14" s="68"/>
      <c r="E14" s="68"/>
      <c r="F14" s="68"/>
      <c r="G14" s="68"/>
    </row>
    <row r="15" spans="1:2" ht="16.5" thickBot="1">
      <c r="A15" s="4" t="s">
        <v>104</v>
      </c>
      <c r="B15" s="1"/>
    </row>
    <row r="16" spans="1:14" s="5" customFormat="1" ht="42" customHeight="1" thickBot="1">
      <c r="A16" s="73" t="s">
        <v>0</v>
      </c>
      <c r="B16" s="73" t="s">
        <v>1</v>
      </c>
      <c r="C16" s="65" t="s">
        <v>2</v>
      </c>
      <c r="D16" s="71" t="s">
        <v>4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s="5" customFormat="1" ht="75.75" customHeight="1" thickBot="1">
      <c r="A17" s="74"/>
      <c r="B17" s="74"/>
      <c r="C17" s="51" t="s">
        <v>3</v>
      </c>
      <c r="D17" s="7" t="s">
        <v>5</v>
      </c>
      <c r="E17" s="6" t="s">
        <v>6</v>
      </c>
      <c r="F17" s="6" t="s">
        <v>108</v>
      </c>
      <c r="G17" s="6" t="s">
        <v>7</v>
      </c>
      <c r="H17" s="6" t="s">
        <v>8</v>
      </c>
      <c r="I17" s="6" t="s">
        <v>9</v>
      </c>
      <c r="J17" s="6" t="s">
        <v>10</v>
      </c>
      <c r="K17" s="6" t="s">
        <v>11</v>
      </c>
      <c r="L17" s="6" t="s">
        <v>12</v>
      </c>
      <c r="M17" s="6" t="s">
        <v>13</v>
      </c>
      <c r="N17" s="6" t="s">
        <v>107</v>
      </c>
    </row>
    <row r="18" spans="1:14" ht="15.75" thickBot="1">
      <c r="A18" s="8">
        <v>1</v>
      </c>
      <c r="B18" s="9">
        <v>2</v>
      </c>
      <c r="C18" s="9"/>
      <c r="D18" s="9"/>
      <c r="E18" s="10"/>
      <c r="F18" s="9"/>
      <c r="G18" s="10"/>
      <c r="H18" s="10"/>
      <c r="I18" s="10"/>
      <c r="J18" s="10"/>
      <c r="K18" s="10"/>
      <c r="L18" s="10"/>
      <c r="M18" s="10"/>
      <c r="N18" s="10"/>
    </row>
    <row r="19" spans="1:14" s="15" customFormat="1" ht="20.25" customHeight="1">
      <c r="A19" s="11" t="s">
        <v>14</v>
      </c>
      <c r="B19" s="12"/>
      <c r="C19" s="13">
        <f>C20+C21</f>
        <v>8349.76953046</v>
      </c>
      <c r="D19" s="14">
        <f aca="true" t="shared" si="0" ref="D19:N19">D20+D21</f>
        <v>0</v>
      </c>
      <c r="E19" s="14">
        <f t="shared" si="0"/>
        <v>0</v>
      </c>
      <c r="F19" s="14">
        <f t="shared" si="0"/>
        <v>0</v>
      </c>
      <c r="G19" s="14">
        <f t="shared" si="0"/>
        <v>2596.25819082</v>
      </c>
      <c r="H19" s="14">
        <f t="shared" si="0"/>
        <v>1281.9492</v>
      </c>
      <c r="I19" s="14">
        <f t="shared" si="0"/>
        <v>294.16086</v>
      </c>
      <c r="J19" s="14">
        <f t="shared" si="0"/>
        <v>369.46903476</v>
      </c>
      <c r="K19" s="14">
        <f t="shared" si="0"/>
        <v>372.80085276</v>
      </c>
      <c r="L19" s="14">
        <f t="shared" si="0"/>
        <v>357.01759212</v>
      </c>
      <c r="M19" s="14">
        <f t="shared" si="0"/>
        <v>1422.1</v>
      </c>
      <c r="N19" s="14">
        <f t="shared" si="0"/>
        <v>1656.0138000000002</v>
      </c>
    </row>
    <row r="20" spans="1:14" s="21" customFormat="1" ht="24" customHeight="1">
      <c r="A20" s="16" t="s">
        <v>15</v>
      </c>
      <c r="B20" s="17">
        <v>211</v>
      </c>
      <c r="C20" s="13">
        <f>SUM(D20:N20)</f>
        <v>6411.9907299999995</v>
      </c>
      <c r="D20" s="24">
        <v>0</v>
      </c>
      <c r="E20" s="24">
        <v>0</v>
      </c>
      <c r="F20" s="24">
        <v>0</v>
      </c>
      <c r="G20" s="50">
        <f>1994053.91/1000</f>
        <v>1994.0539099999999</v>
      </c>
      <c r="H20" s="50">
        <v>984.6</v>
      </c>
      <c r="I20" s="50">
        <f>225930/1000</f>
        <v>225.93</v>
      </c>
      <c r="J20" s="50">
        <f>283770.38/1000</f>
        <v>283.77038</v>
      </c>
      <c r="K20" s="50">
        <f>286329.38/1000</f>
        <v>286.32938</v>
      </c>
      <c r="L20" s="50">
        <f>274207.06/1000</f>
        <v>274.20706</v>
      </c>
      <c r="M20" s="24">
        <v>1091.2</v>
      </c>
      <c r="N20" s="24">
        <v>1271.9</v>
      </c>
    </row>
    <row r="21" spans="1:14" s="21" customFormat="1" ht="18.75" customHeight="1">
      <c r="A21" s="16" t="s">
        <v>16</v>
      </c>
      <c r="B21" s="17">
        <v>213</v>
      </c>
      <c r="C21" s="13">
        <f>SUM(D21:N21)</f>
        <v>1937.7788004600002</v>
      </c>
      <c r="D21" s="24">
        <v>0</v>
      </c>
      <c r="E21" s="24">
        <v>0</v>
      </c>
      <c r="F21" s="24">
        <v>0</v>
      </c>
      <c r="G21" s="50">
        <f aca="true" t="shared" si="1" ref="G21:L21">G20*30.2%</f>
        <v>602.2042808199999</v>
      </c>
      <c r="H21" s="50">
        <f t="shared" si="1"/>
        <v>297.3492</v>
      </c>
      <c r="I21" s="50">
        <f t="shared" si="1"/>
        <v>68.23086</v>
      </c>
      <c r="J21" s="50">
        <f t="shared" si="1"/>
        <v>85.69865476</v>
      </c>
      <c r="K21" s="50">
        <f t="shared" si="1"/>
        <v>86.47147276</v>
      </c>
      <c r="L21" s="50">
        <f t="shared" si="1"/>
        <v>82.81053212</v>
      </c>
      <c r="M21" s="50">
        <v>330.9</v>
      </c>
      <c r="N21" s="50">
        <f>N20*30.2%</f>
        <v>384.1138</v>
      </c>
    </row>
    <row r="22" spans="1:14" s="15" customFormat="1" ht="20.25" customHeight="1">
      <c r="A22" s="11" t="s">
        <v>17</v>
      </c>
      <c r="B22" s="12"/>
      <c r="C22" s="13">
        <f aca="true" t="shared" si="2" ref="C22:N22">C23+C24</f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</row>
    <row r="23" spans="1:14" s="21" customFormat="1" ht="24" customHeight="1">
      <c r="A23" s="16" t="s">
        <v>15</v>
      </c>
      <c r="B23" s="17">
        <v>211</v>
      </c>
      <c r="C23" s="13">
        <f>SUM(D23:N23)</f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s="21" customFormat="1" ht="18.75" customHeight="1">
      <c r="A24" s="16" t="s">
        <v>16</v>
      </c>
      <c r="B24" s="17">
        <v>213</v>
      </c>
      <c r="C24" s="13">
        <f>SUM(D24:N24)</f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15" customFormat="1" ht="20.25" customHeight="1">
      <c r="A25" s="11" t="s">
        <v>18</v>
      </c>
      <c r="B25" s="12"/>
      <c r="C25" s="13">
        <f>C26+C27+C28+C29+C30+C31</f>
        <v>2110.1000000000004</v>
      </c>
      <c r="D25" s="14">
        <f aca="true" t="shared" si="3" ref="D25:N25">D26+D27+D28+D29+D30+D31</f>
        <v>185.2</v>
      </c>
      <c r="E25" s="14">
        <f t="shared" si="3"/>
        <v>340.5</v>
      </c>
      <c r="F25" s="14">
        <f t="shared" si="3"/>
        <v>43.2</v>
      </c>
      <c r="G25" s="14">
        <f t="shared" si="3"/>
        <v>412.59999999999997</v>
      </c>
      <c r="H25" s="14">
        <f t="shared" si="3"/>
        <v>0</v>
      </c>
      <c r="I25" s="14">
        <f t="shared" si="3"/>
        <v>1.8</v>
      </c>
      <c r="J25" s="14">
        <f t="shared" si="3"/>
        <v>19.5</v>
      </c>
      <c r="K25" s="14">
        <f t="shared" si="3"/>
        <v>0</v>
      </c>
      <c r="L25" s="14">
        <f t="shared" si="3"/>
        <v>3.4</v>
      </c>
      <c r="M25" s="14">
        <f t="shared" si="3"/>
        <v>1103.9</v>
      </c>
      <c r="N25" s="14">
        <f t="shared" si="3"/>
        <v>0</v>
      </c>
    </row>
    <row r="26" spans="1:14" ht="33" customHeight="1">
      <c r="A26" s="22" t="s">
        <v>19</v>
      </c>
      <c r="B26" s="23">
        <v>226</v>
      </c>
      <c r="C26" s="13">
        <f aca="true" t="shared" si="4" ref="C26:C31">SUM(D26:N26)</f>
        <v>0</v>
      </c>
      <c r="D26" s="24">
        <v>0</v>
      </c>
      <c r="E26" s="24">
        <v>0</v>
      </c>
      <c r="F26" s="24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31.5" customHeight="1">
      <c r="A27" s="22" t="s">
        <v>20</v>
      </c>
      <c r="B27" s="23">
        <v>310</v>
      </c>
      <c r="C27" s="13">
        <f t="shared" si="4"/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7.25" customHeight="1">
      <c r="A28" s="22" t="s">
        <v>21</v>
      </c>
      <c r="B28" s="23">
        <v>340</v>
      </c>
      <c r="C28" s="13">
        <f t="shared" si="4"/>
        <v>858.7</v>
      </c>
      <c r="D28" s="24">
        <v>34.9</v>
      </c>
      <c r="E28" s="24">
        <v>69.7</v>
      </c>
      <c r="F28" s="24">
        <v>21.5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4">
        <v>732.6</v>
      </c>
      <c r="N28" s="24">
        <v>0</v>
      </c>
    </row>
    <row r="29" spans="1:14" ht="77.25" customHeight="1">
      <c r="A29" s="22" t="s">
        <v>22</v>
      </c>
      <c r="B29" s="23">
        <v>340</v>
      </c>
      <c r="C29" s="13">
        <f t="shared" si="4"/>
        <v>878.6</v>
      </c>
      <c r="D29" s="24">
        <v>43</v>
      </c>
      <c r="E29" s="24">
        <v>62.3</v>
      </c>
      <c r="F29" s="24">
        <v>2</v>
      </c>
      <c r="G29" s="25">
        <v>396.4</v>
      </c>
      <c r="H29" s="25">
        <v>0</v>
      </c>
      <c r="I29" s="25">
        <v>1.8</v>
      </c>
      <c r="J29" s="25">
        <v>19.5</v>
      </c>
      <c r="K29" s="25">
        <v>0</v>
      </c>
      <c r="L29" s="25">
        <v>0</v>
      </c>
      <c r="M29" s="24">
        <v>353.6</v>
      </c>
      <c r="N29" s="24">
        <v>0</v>
      </c>
    </row>
    <row r="30" spans="1:14" ht="15.75" customHeight="1">
      <c r="A30" s="22" t="s">
        <v>23</v>
      </c>
      <c r="B30" s="23">
        <v>340</v>
      </c>
      <c r="C30" s="13">
        <f t="shared" si="4"/>
        <v>17.7</v>
      </c>
      <c r="D30" s="24">
        <v>0</v>
      </c>
      <c r="E30" s="24">
        <v>0</v>
      </c>
      <c r="F30" s="24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4">
        <v>17.7</v>
      </c>
      <c r="N30" s="24">
        <v>0</v>
      </c>
    </row>
    <row r="31" spans="1:14" ht="49.5" customHeight="1">
      <c r="A31" s="22" t="s">
        <v>24</v>
      </c>
      <c r="B31" s="23">
        <v>340</v>
      </c>
      <c r="C31" s="13">
        <f t="shared" si="4"/>
        <v>355.09999999999997</v>
      </c>
      <c r="D31" s="24">
        <v>107.3</v>
      </c>
      <c r="E31" s="24">
        <v>208.5</v>
      </c>
      <c r="F31" s="24">
        <v>19.7</v>
      </c>
      <c r="G31" s="25">
        <v>16.2</v>
      </c>
      <c r="H31" s="25">
        <v>0</v>
      </c>
      <c r="I31" s="25">
        <v>0</v>
      </c>
      <c r="J31" s="25">
        <v>0</v>
      </c>
      <c r="K31" s="25">
        <v>0</v>
      </c>
      <c r="L31" s="25">
        <v>3.4</v>
      </c>
      <c r="M31" s="24">
        <v>0</v>
      </c>
      <c r="N31" s="24">
        <v>0</v>
      </c>
    </row>
    <row r="32" spans="1:14" s="15" customFormat="1" ht="20.25" customHeight="1">
      <c r="A32" s="11" t="s">
        <v>25</v>
      </c>
      <c r="B32" s="12"/>
      <c r="C32" s="13">
        <f>C33+C34+C35</f>
        <v>0</v>
      </c>
      <c r="D32" s="14">
        <f aca="true" t="shared" si="5" ref="D32:N32">D33+D34+D35</f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</row>
    <row r="33" spans="1:14" ht="33" customHeight="1">
      <c r="A33" s="22" t="s">
        <v>26</v>
      </c>
      <c r="B33" s="23">
        <v>225</v>
      </c>
      <c r="C33" s="13">
        <f>SUM(D33:N33)</f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35.25" customHeight="1">
      <c r="A34" s="22" t="s">
        <v>27</v>
      </c>
      <c r="B34" s="23">
        <v>310</v>
      </c>
      <c r="C34" s="13">
        <f>SUM(D34:N34)</f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63" customHeight="1">
      <c r="A35" s="22" t="s">
        <v>28</v>
      </c>
      <c r="B35" s="23">
        <v>340</v>
      </c>
      <c r="C35" s="13">
        <f>SUM(D35:N35)</f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s="15" customFormat="1" ht="20.25" customHeight="1">
      <c r="A36" s="11" t="s">
        <v>29</v>
      </c>
      <c r="B36" s="12"/>
      <c r="C36" s="13">
        <f>SUM(C37:C64)</f>
        <v>1052.0399999999997</v>
      </c>
      <c r="D36" s="13">
        <f aca="true" t="shared" si="6" ref="D36:N36">SUM(D37:D64)</f>
        <v>334.5</v>
      </c>
      <c r="E36" s="13">
        <f t="shared" si="6"/>
        <v>518.1999999999999</v>
      </c>
      <c r="F36" s="13">
        <f t="shared" si="6"/>
        <v>0</v>
      </c>
      <c r="G36" s="13">
        <f t="shared" si="6"/>
        <v>82.94</v>
      </c>
      <c r="H36" s="13">
        <f t="shared" si="6"/>
        <v>74</v>
      </c>
      <c r="I36" s="13">
        <f t="shared" si="6"/>
        <v>21.2</v>
      </c>
      <c r="J36" s="13">
        <f t="shared" si="6"/>
        <v>0</v>
      </c>
      <c r="K36" s="13">
        <f t="shared" si="6"/>
        <v>0</v>
      </c>
      <c r="L36" s="13">
        <f t="shared" si="6"/>
        <v>21.2</v>
      </c>
      <c r="M36" s="13">
        <f t="shared" si="6"/>
        <v>0</v>
      </c>
      <c r="N36" s="13">
        <f t="shared" si="6"/>
        <v>0</v>
      </c>
    </row>
    <row r="37" spans="1:14" ht="35.25" customHeight="1">
      <c r="A37" s="22" t="s">
        <v>30</v>
      </c>
      <c r="B37" s="23">
        <v>212</v>
      </c>
      <c r="C37" s="13">
        <f aca="true" t="shared" si="7" ref="C37:C64">SUM(D37:N37)</f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8.75" customHeight="1">
      <c r="A38" s="22" t="s">
        <v>31</v>
      </c>
      <c r="B38" s="23">
        <v>212</v>
      </c>
      <c r="C38" s="13">
        <f t="shared" si="7"/>
        <v>12.7</v>
      </c>
      <c r="D38" s="24">
        <v>1.5</v>
      </c>
      <c r="E38" s="24">
        <v>0</v>
      </c>
      <c r="F38" s="24">
        <v>0</v>
      </c>
      <c r="G38" s="25">
        <v>8.2</v>
      </c>
      <c r="H38" s="25">
        <v>3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21.75" customHeight="1">
      <c r="A39" s="22" t="s">
        <v>32</v>
      </c>
      <c r="B39" s="23">
        <v>221</v>
      </c>
      <c r="C39" s="13">
        <f t="shared" si="7"/>
        <v>301.4</v>
      </c>
      <c r="D39" s="24">
        <v>72.4</v>
      </c>
      <c r="E39" s="24">
        <v>165.7</v>
      </c>
      <c r="F39" s="24">
        <v>0</v>
      </c>
      <c r="G39" s="25">
        <v>21.1</v>
      </c>
      <c r="H39" s="25">
        <v>42.2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20.25" customHeight="1">
      <c r="A40" s="22" t="s">
        <v>33</v>
      </c>
      <c r="B40" s="23">
        <v>222</v>
      </c>
      <c r="C40" s="13">
        <f t="shared" si="7"/>
        <v>3.8400000000000003</v>
      </c>
      <c r="D40" s="24">
        <v>1</v>
      </c>
      <c r="E40" s="24">
        <v>0</v>
      </c>
      <c r="F40" s="24">
        <v>0</v>
      </c>
      <c r="G40" s="25">
        <v>0.64</v>
      </c>
      <c r="H40" s="25">
        <v>2.2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1" customHeight="1">
      <c r="A41" s="22" t="s">
        <v>34</v>
      </c>
      <c r="B41" s="23">
        <v>225</v>
      </c>
      <c r="C41" s="13">
        <f t="shared" si="7"/>
        <v>0</v>
      </c>
      <c r="D41" s="24">
        <v>0</v>
      </c>
      <c r="E41" s="24">
        <v>0</v>
      </c>
      <c r="F41" s="24">
        <v>0</v>
      </c>
      <c r="G41" s="25">
        <v>0</v>
      </c>
      <c r="H41" s="25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33" customHeight="1">
      <c r="A42" s="22" t="s">
        <v>35</v>
      </c>
      <c r="B42" s="23">
        <v>226</v>
      </c>
      <c r="C42" s="13">
        <f t="shared" si="7"/>
        <v>30.2</v>
      </c>
      <c r="D42" s="24">
        <v>3</v>
      </c>
      <c r="E42" s="24">
        <v>0</v>
      </c>
      <c r="F42" s="24">
        <v>0</v>
      </c>
      <c r="G42" s="25">
        <v>20</v>
      </c>
      <c r="H42" s="25">
        <v>7.2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20.25" customHeight="1">
      <c r="A43" s="22" t="s">
        <v>36</v>
      </c>
      <c r="B43" s="23">
        <v>226</v>
      </c>
      <c r="C43" s="13">
        <f t="shared" si="7"/>
        <v>76.8</v>
      </c>
      <c r="D43" s="24">
        <v>33.8</v>
      </c>
      <c r="E43" s="24">
        <v>0</v>
      </c>
      <c r="F43" s="24">
        <v>0</v>
      </c>
      <c r="G43" s="25">
        <v>32</v>
      </c>
      <c r="H43" s="25">
        <v>11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36.75" customHeight="1">
      <c r="A44" s="22" t="s">
        <v>37</v>
      </c>
      <c r="B44" s="23">
        <v>226</v>
      </c>
      <c r="C44" s="13">
        <f t="shared" si="7"/>
        <v>0</v>
      </c>
      <c r="D44" s="24">
        <v>0</v>
      </c>
      <c r="E44" s="24">
        <v>0</v>
      </c>
      <c r="F44" s="24">
        <v>0</v>
      </c>
      <c r="G44" s="25">
        <v>0</v>
      </c>
      <c r="H44" s="25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</row>
    <row r="45" spans="1:14" ht="33.75" customHeight="1">
      <c r="A45" s="22" t="s">
        <v>38</v>
      </c>
      <c r="B45" s="23">
        <v>226</v>
      </c>
      <c r="C45" s="13">
        <f t="shared" si="7"/>
        <v>164.1</v>
      </c>
      <c r="D45" s="24">
        <v>78.1</v>
      </c>
      <c r="E45" s="24">
        <v>86</v>
      </c>
      <c r="F45" s="24">
        <v>0</v>
      </c>
      <c r="G45" s="25">
        <v>0</v>
      </c>
      <c r="H45" s="25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</row>
    <row r="46" spans="1:14" ht="45" customHeight="1">
      <c r="A46" s="22" t="s">
        <v>39</v>
      </c>
      <c r="B46" s="23">
        <v>226</v>
      </c>
      <c r="C46" s="13">
        <f t="shared" si="7"/>
        <v>24.9</v>
      </c>
      <c r="D46" s="24">
        <v>0</v>
      </c>
      <c r="E46" s="24">
        <v>24.9</v>
      </c>
      <c r="F46" s="24">
        <v>0</v>
      </c>
      <c r="G46" s="25">
        <v>0</v>
      </c>
      <c r="H46" s="25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48" customHeight="1">
      <c r="A47" s="22" t="s">
        <v>40</v>
      </c>
      <c r="B47" s="23">
        <v>226</v>
      </c>
      <c r="C47" s="13">
        <f t="shared" si="7"/>
        <v>231.79999999999995</v>
      </c>
      <c r="D47" s="24">
        <v>21.2</v>
      </c>
      <c r="E47" s="24">
        <v>168.2</v>
      </c>
      <c r="F47" s="24">
        <v>0</v>
      </c>
      <c r="G47" s="25">
        <v>0</v>
      </c>
      <c r="H47" s="25">
        <v>0</v>
      </c>
      <c r="I47" s="25">
        <v>21.2</v>
      </c>
      <c r="J47" s="25">
        <v>0</v>
      </c>
      <c r="K47" s="25">
        <v>0</v>
      </c>
      <c r="L47" s="25">
        <v>21.2</v>
      </c>
      <c r="M47" s="24">
        <v>0</v>
      </c>
      <c r="N47" s="24">
        <v>0</v>
      </c>
    </row>
    <row r="48" spans="1:14" ht="24" customHeight="1">
      <c r="A48" s="22" t="s">
        <v>41</v>
      </c>
      <c r="B48" s="23">
        <v>226</v>
      </c>
      <c r="C48" s="13">
        <f t="shared" si="7"/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9.5" customHeight="1">
      <c r="A49" s="22" t="s">
        <v>42</v>
      </c>
      <c r="B49" s="23">
        <v>226</v>
      </c>
      <c r="C49" s="13">
        <f t="shared" si="7"/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20.25" customHeight="1">
      <c r="A50" s="22" t="s">
        <v>43</v>
      </c>
      <c r="B50" s="23">
        <v>226</v>
      </c>
      <c r="C50" s="13">
        <f t="shared" si="7"/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" customHeight="1">
      <c r="A51" s="26" t="s">
        <v>44</v>
      </c>
      <c r="B51" s="23">
        <v>226</v>
      </c>
      <c r="C51" s="13">
        <f t="shared" si="7"/>
        <v>108</v>
      </c>
      <c r="D51" s="24">
        <v>108</v>
      </c>
      <c r="E51" s="24"/>
      <c r="F51" s="24"/>
      <c r="G51" s="25"/>
      <c r="H51" s="25"/>
      <c r="I51" s="25"/>
      <c r="J51" s="25"/>
      <c r="K51" s="25"/>
      <c r="L51" s="25"/>
      <c r="M51" s="24"/>
      <c r="N51" s="24"/>
    </row>
    <row r="52" spans="1:14" ht="32.25" customHeight="1">
      <c r="A52" s="22" t="s">
        <v>45</v>
      </c>
      <c r="B52" s="23">
        <v>226</v>
      </c>
      <c r="C52" s="13">
        <f t="shared" si="7"/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</row>
    <row r="53" spans="1:14" ht="19.5" customHeight="1">
      <c r="A53" s="22" t="s">
        <v>46</v>
      </c>
      <c r="B53" s="23">
        <v>226</v>
      </c>
      <c r="C53" s="13">
        <f t="shared" si="7"/>
        <v>0</v>
      </c>
      <c r="D53" s="24">
        <v>0</v>
      </c>
      <c r="E53" s="24">
        <v>0</v>
      </c>
      <c r="F53" s="24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4">
        <v>0</v>
      </c>
      <c r="N53" s="24">
        <v>0</v>
      </c>
    </row>
    <row r="54" spans="1:14" ht="33" customHeight="1">
      <c r="A54" s="22" t="s">
        <v>47</v>
      </c>
      <c r="B54" s="23">
        <v>226</v>
      </c>
      <c r="C54" s="13">
        <f t="shared" si="7"/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8" customHeight="1">
      <c r="A55" s="22" t="s">
        <v>48</v>
      </c>
      <c r="B55" s="23">
        <v>226</v>
      </c>
      <c r="C55" s="13">
        <f t="shared" si="7"/>
        <v>0</v>
      </c>
      <c r="D55" s="24">
        <v>0</v>
      </c>
      <c r="E55" s="24">
        <v>0</v>
      </c>
      <c r="F55" s="24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4">
        <v>0</v>
      </c>
      <c r="N55" s="24">
        <v>0</v>
      </c>
    </row>
    <row r="56" spans="1:14" ht="18" customHeight="1">
      <c r="A56" s="22" t="s">
        <v>49</v>
      </c>
      <c r="B56" s="23">
        <v>226</v>
      </c>
      <c r="C56" s="13">
        <f t="shared" si="7"/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3.75" customHeight="1">
      <c r="A57" s="22" t="s">
        <v>50</v>
      </c>
      <c r="B57" s="23">
        <v>310</v>
      </c>
      <c r="C57" s="13">
        <f t="shared" si="7"/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36" customHeight="1">
      <c r="A58" s="22" t="s">
        <v>51</v>
      </c>
      <c r="B58" s="23">
        <v>320</v>
      </c>
      <c r="C58" s="13">
        <f t="shared" si="7"/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ht="36" customHeight="1">
      <c r="A59" s="22" t="s">
        <v>52</v>
      </c>
      <c r="B59" s="23">
        <v>340</v>
      </c>
      <c r="C59" s="13">
        <f t="shared" si="7"/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22" t="s">
        <v>51</v>
      </c>
      <c r="B60" s="23">
        <v>340</v>
      </c>
      <c r="C60" s="13">
        <f t="shared" si="7"/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4.5" customHeight="1">
      <c r="A61" s="22" t="s">
        <v>53</v>
      </c>
      <c r="B61" s="23">
        <v>340</v>
      </c>
      <c r="C61" s="13">
        <f t="shared" si="7"/>
        <v>75.49999999999999</v>
      </c>
      <c r="D61" s="24">
        <v>6.8</v>
      </c>
      <c r="E61" s="24">
        <v>66.6</v>
      </c>
      <c r="F61" s="24">
        <v>0</v>
      </c>
      <c r="G61" s="25">
        <v>0.8</v>
      </c>
      <c r="H61" s="25">
        <v>1.3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</row>
    <row r="62" spans="1:14" ht="18.75" customHeight="1">
      <c r="A62" s="22" t="s">
        <v>54</v>
      </c>
      <c r="B62" s="23">
        <v>340</v>
      </c>
      <c r="C62" s="13">
        <f t="shared" si="7"/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ht="32.25" customHeight="1">
      <c r="A63" s="22" t="s">
        <v>110</v>
      </c>
      <c r="B63" s="23">
        <v>340</v>
      </c>
      <c r="C63" s="13">
        <f t="shared" si="7"/>
        <v>22.799999999999997</v>
      </c>
      <c r="D63" s="24">
        <v>8.7</v>
      </c>
      <c r="E63" s="24">
        <v>6.8</v>
      </c>
      <c r="F63" s="24">
        <v>0</v>
      </c>
      <c r="G63" s="25">
        <v>0.2</v>
      </c>
      <c r="H63" s="25">
        <v>7.1</v>
      </c>
      <c r="I63" s="25">
        <v>0</v>
      </c>
      <c r="J63" s="25">
        <v>0</v>
      </c>
      <c r="K63" s="25">
        <v>0</v>
      </c>
      <c r="L63" s="25">
        <v>0</v>
      </c>
      <c r="M63" s="24">
        <v>0</v>
      </c>
      <c r="N63" s="24">
        <v>0</v>
      </c>
    </row>
    <row r="64" spans="1:14" ht="48.75" customHeight="1">
      <c r="A64" s="22" t="s">
        <v>55</v>
      </c>
      <c r="B64" s="23">
        <v>340</v>
      </c>
      <c r="C64" s="13">
        <f t="shared" si="7"/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s="21" customFormat="1" ht="30" customHeight="1">
      <c r="A65" s="11" t="s">
        <v>56</v>
      </c>
      <c r="B65" s="12"/>
      <c r="C65" s="14">
        <f>C19+C22+C25+C32+C36</f>
        <v>11511.90953046</v>
      </c>
      <c r="D65" s="14">
        <f aca="true" t="shared" si="8" ref="D65:N65">D19+D22+D25+D32+D36</f>
        <v>519.7</v>
      </c>
      <c r="E65" s="14">
        <f t="shared" si="8"/>
        <v>858.6999999999999</v>
      </c>
      <c r="F65" s="14">
        <f t="shared" si="8"/>
        <v>43.2</v>
      </c>
      <c r="G65" s="14">
        <f t="shared" si="8"/>
        <v>3091.79819082</v>
      </c>
      <c r="H65" s="14">
        <f t="shared" si="8"/>
        <v>1355.9492</v>
      </c>
      <c r="I65" s="14">
        <f t="shared" si="8"/>
        <v>317.16086</v>
      </c>
      <c r="J65" s="14">
        <f t="shared" si="8"/>
        <v>388.96903476</v>
      </c>
      <c r="K65" s="14">
        <f t="shared" si="8"/>
        <v>372.80085276</v>
      </c>
      <c r="L65" s="14">
        <f t="shared" si="8"/>
        <v>381.61759212</v>
      </c>
      <c r="M65" s="14">
        <f t="shared" si="8"/>
        <v>2526</v>
      </c>
      <c r="N65" s="14">
        <f t="shared" si="8"/>
        <v>1656.0138000000002</v>
      </c>
    </row>
    <row r="66" spans="1:14" s="21" customFormat="1" ht="30" customHeight="1">
      <c r="A66" s="11" t="s">
        <v>57</v>
      </c>
      <c r="B66" s="12"/>
      <c r="C66" s="14">
        <f>SUM(D66:N66)</f>
        <v>39334.6</v>
      </c>
      <c r="D66" s="14">
        <v>24</v>
      </c>
      <c r="E66" s="14">
        <v>90.6</v>
      </c>
      <c r="F66" s="14">
        <v>349</v>
      </c>
      <c r="G66" s="14">
        <v>4600</v>
      </c>
      <c r="H66" s="14">
        <v>44</v>
      </c>
      <c r="I66" s="14">
        <v>2229</v>
      </c>
      <c r="J66" s="14">
        <v>1654</v>
      </c>
      <c r="K66" s="14">
        <v>3272</v>
      </c>
      <c r="L66" s="14">
        <v>1693</v>
      </c>
      <c r="M66" s="14">
        <v>4379</v>
      </c>
      <c r="N66" s="14">
        <v>21000</v>
      </c>
    </row>
    <row r="67" spans="1:14" s="21" customFormat="1" ht="30" customHeight="1">
      <c r="A67" s="11" t="s">
        <v>112</v>
      </c>
      <c r="B67" s="12"/>
      <c r="C67" s="14">
        <f>C65/C66</f>
        <v>0.292666241183589</v>
      </c>
      <c r="D67" s="14">
        <f>D65/D66</f>
        <v>21.65416666666667</v>
      </c>
      <c r="E67" s="14">
        <f aca="true" t="shared" si="9" ref="E67:J67">E65/E66</f>
        <v>9.477924944812361</v>
      </c>
      <c r="F67" s="14">
        <f t="shared" si="9"/>
        <v>0.12378223495702007</v>
      </c>
      <c r="G67" s="14">
        <f>G65/G66</f>
        <v>0.6721300414826087</v>
      </c>
      <c r="H67" s="14">
        <f>H65/H66</f>
        <v>30.817027272727273</v>
      </c>
      <c r="I67" s="14">
        <f t="shared" si="9"/>
        <v>0.14228840735755946</v>
      </c>
      <c r="J67" s="14">
        <f t="shared" si="9"/>
        <v>0.2351687029987908</v>
      </c>
      <c r="K67" s="14">
        <f>K65/K66</f>
        <v>0.11393669094132029</v>
      </c>
      <c r="L67" s="14">
        <f>L65/L66</f>
        <v>0.22540909162433548</v>
      </c>
      <c r="M67" s="14">
        <f>M65/M66</f>
        <v>0.5768440283169673</v>
      </c>
      <c r="N67" s="14">
        <f>N65/N66</f>
        <v>0.0788578</v>
      </c>
    </row>
    <row r="68" spans="1:2" s="29" customFormat="1" ht="15">
      <c r="A68" s="27"/>
      <c r="B68" s="28"/>
    </row>
    <row r="69" spans="1:2" s="3" customFormat="1" ht="15.75">
      <c r="A69" s="30"/>
      <c r="B69" s="31"/>
    </row>
    <row r="70" spans="1:4" s="3" customFormat="1" ht="21.75" customHeight="1">
      <c r="A70" s="32"/>
      <c r="B70" s="57"/>
      <c r="C70" s="58"/>
      <c r="D70" s="58"/>
    </row>
    <row r="71" spans="1:4" s="3" customFormat="1" ht="15.75">
      <c r="A71" s="32"/>
      <c r="B71" s="32"/>
      <c r="C71" s="58"/>
      <c r="D71" s="58"/>
    </row>
    <row r="72" spans="1:4" s="3" customFormat="1" ht="15.75">
      <c r="A72" s="59"/>
      <c r="B72" s="33"/>
      <c r="C72" s="58"/>
      <c r="D72" s="58"/>
    </row>
    <row r="73" spans="1:4" s="3" customFormat="1" ht="15.75">
      <c r="A73" s="59"/>
      <c r="B73" s="60"/>
      <c r="C73" s="58"/>
      <c r="D73" s="58"/>
    </row>
    <row r="74" spans="1:4" s="3" customFormat="1" ht="15.75">
      <c r="A74" s="59"/>
      <c r="B74" s="33"/>
      <c r="C74" s="58"/>
      <c r="D74" s="58"/>
    </row>
    <row r="75" spans="1:4" s="3" customFormat="1" ht="15.75">
      <c r="A75" s="59"/>
      <c r="B75" s="33"/>
      <c r="C75" s="61"/>
      <c r="D75" s="58"/>
    </row>
    <row r="76" spans="1:4" s="3" customFormat="1" ht="15.75">
      <c r="A76" s="59"/>
      <c r="B76" s="60"/>
      <c r="C76" s="58"/>
      <c r="D76" s="58"/>
    </row>
    <row r="77" spans="1:4" s="3" customFormat="1" ht="15.75">
      <c r="A77" s="59"/>
      <c r="B77" s="64"/>
      <c r="C77" s="58"/>
      <c r="D77" s="58"/>
    </row>
    <row r="78" ht="15">
      <c r="B78" s="34"/>
    </row>
  </sheetData>
  <sheetProtection/>
  <mergeCells count="9">
    <mergeCell ref="M1:N1"/>
    <mergeCell ref="K2:N2"/>
    <mergeCell ref="F1:G1"/>
    <mergeCell ref="F2:G2"/>
    <mergeCell ref="D16:N16"/>
    <mergeCell ref="A16:A17"/>
    <mergeCell ref="B16:B17"/>
    <mergeCell ref="A5:N5"/>
    <mergeCell ref="A7:N7"/>
  </mergeCells>
  <printOptions horizontalCentered="1"/>
  <pageMargins left="0.984251968503937" right="0.5118110236220472" top="0.5511811023622047" bottom="0.7480314960629921" header="0.31496062992125984" footer="0.31496062992125984"/>
  <pageSetup fitToWidth="4" horizontalDpi="180" verticalDpi="18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74"/>
  <sheetViews>
    <sheetView zoomScale="75" zoomScaleNormal="75" zoomScaleSheetLayoutView="90" zoomScalePageLayoutView="0" workbookViewId="0" topLeftCell="A1">
      <selection activeCell="C66" sqref="C66"/>
    </sheetView>
  </sheetViews>
  <sheetFormatPr defaultColWidth="9.00390625" defaultRowHeight="15"/>
  <cols>
    <col min="1" max="1" width="69.7109375" style="2" customWidth="1"/>
    <col min="2" max="2" width="17.140625" style="35" customWidth="1"/>
    <col min="3" max="3" width="21.421875" style="2" customWidth="1"/>
    <col min="4" max="4" width="9.00390625" style="2" customWidth="1"/>
    <col min="5" max="5" width="9.28125" style="2" bestFit="1" customWidth="1"/>
    <col min="6" max="16384" width="9.00390625" style="2" customWidth="1"/>
  </cols>
  <sheetData>
    <row r="1" spans="1:3" ht="37.5" customHeight="1">
      <c r="A1" s="83" t="s">
        <v>123</v>
      </c>
      <c r="B1" s="83"/>
      <c r="C1" s="83"/>
    </row>
    <row r="2" spans="1:2" ht="16.5" thickBot="1">
      <c r="A2" s="4" t="s">
        <v>104</v>
      </c>
      <c r="B2" s="1"/>
    </row>
    <row r="3" spans="1:3" s="5" customFormat="1" ht="57" customHeight="1" thickBot="1">
      <c r="A3" s="36" t="s">
        <v>0</v>
      </c>
      <c r="B3" s="36" t="s">
        <v>1</v>
      </c>
      <c r="C3" s="36" t="s">
        <v>105</v>
      </c>
    </row>
    <row r="4" spans="1:3" ht="15.75" thickBot="1">
      <c r="A4" s="8">
        <v>1</v>
      </c>
      <c r="B4" s="9">
        <v>2</v>
      </c>
      <c r="C4" s="9">
        <v>4</v>
      </c>
    </row>
    <row r="5" spans="1:3" s="39" customFormat="1" ht="13.5" customHeight="1">
      <c r="A5" s="37" t="s">
        <v>58</v>
      </c>
      <c r="B5" s="12"/>
      <c r="C5" s="38">
        <f>C6+C12+C17+C25+C32+C36+C38</f>
        <v>5706.400000000001</v>
      </c>
    </row>
    <row r="6" spans="1:3" s="21" customFormat="1" ht="13.5" customHeight="1">
      <c r="A6" s="40" t="s">
        <v>59</v>
      </c>
      <c r="B6" s="17">
        <v>223</v>
      </c>
      <c r="C6" s="20">
        <f>C7+C8+C9+C10+C11</f>
        <v>4455.8</v>
      </c>
    </row>
    <row r="7" spans="1:3" ht="13.5" customHeight="1">
      <c r="A7" s="22" t="s">
        <v>60</v>
      </c>
      <c r="B7" s="23"/>
      <c r="C7" s="24">
        <v>648</v>
      </c>
    </row>
    <row r="8" spans="1:3" ht="13.5" customHeight="1">
      <c r="A8" s="22" t="s">
        <v>61</v>
      </c>
      <c r="B8" s="23"/>
      <c r="C8" s="24">
        <v>0</v>
      </c>
    </row>
    <row r="9" spans="1:3" ht="13.5" customHeight="1">
      <c r="A9" s="22" t="s">
        <v>62</v>
      </c>
      <c r="B9" s="23"/>
      <c r="C9" s="24">
        <v>1796.8</v>
      </c>
    </row>
    <row r="10" spans="1:3" ht="13.5" customHeight="1">
      <c r="A10" s="22" t="s">
        <v>63</v>
      </c>
      <c r="B10" s="23"/>
      <c r="C10" s="24">
        <v>1842.3</v>
      </c>
    </row>
    <row r="11" spans="1:3" ht="13.5" customHeight="1">
      <c r="A11" s="22" t="s">
        <v>64</v>
      </c>
      <c r="B11" s="23"/>
      <c r="C11" s="24">
        <v>168.7</v>
      </c>
    </row>
    <row r="12" spans="1:3" s="21" customFormat="1" ht="13.5" customHeight="1">
      <c r="A12" s="40" t="s">
        <v>65</v>
      </c>
      <c r="B12" s="17">
        <v>224</v>
      </c>
      <c r="C12" s="20">
        <v>0</v>
      </c>
    </row>
    <row r="13" spans="1:3" ht="13.5" customHeight="1">
      <c r="A13" s="22" t="s">
        <v>66</v>
      </c>
      <c r="B13" s="23"/>
      <c r="C13" s="24">
        <v>0</v>
      </c>
    </row>
    <row r="14" spans="1:3" ht="13.5" customHeight="1">
      <c r="A14" s="22" t="s">
        <v>67</v>
      </c>
      <c r="B14" s="23"/>
      <c r="C14" s="24">
        <v>0</v>
      </c>
    </row>
    <row r="15" spans="1:3" ht="13.5" customHeight="1">
      <c r="A15" s="22" t="s">
        <v>68</v>
      </c>
      <c r="B15" s="23"/>
      <c r="C15" s="24">
        <v>0</v>
      </c>
    </row>
    <row r="16" spans="1:3" ht="13.5" customHeight="1">
      <c r="A16" s="22" t="s">
        <v>69</v>
      </c>
      <c r="B16" s="23"/>
      <c r="C16" s="24">
        <v>0</v>
      </c>
    </row>
    <row r="17" spans="1:3" s="21" customFormat="1" ht="13.5" customHeight="1">
      <c r="A17" s="40" t="s">
        <v>70</v>
      </c>
      <c r="B17" s="17">
        <v>225</v>
      </c>
      <c r="C17" s="20">
        <f>C18+C19+C20+C21+C22+C23+C24</f>
        <v>773.5</v>
      </c>
    </row>
    <row r="18" spans="1:3" ht="13.5" customHeight="1">
      <c r="A18" s="22" t="s">
        <v>71</v>
      </c>
      <c r="B18" s="23"/>
      <c r="C18" s="24">
        <v>0</v>
      </c>
    </row>
    <row r="19" spans="1:3" ht="13.5" customHeight="1">
      <c r="A19" s="22" t="s">
        <v>72</v>
      </c>
      <c r="B19" s="23"/>
      <c r="C19" s="24">
        <v>0</v>
      </c>
    </row>
    <row r="20" spans="1:3" ht="13.5" customHeight="1">
      <c r="A20" s="26" t="s">
        <v>73</v>
      </c>
      <c r="B20" s="23"/>
      <c r="C20" s="24">
        <v>580</v>
      </c>
    </row>
    <row r="21" spans="1:3" ht="13.5" customHeight="1">
      <c r="A21" s="22" t="s">
        <v>74</v>
      </c>
      <c r="B21" s="23"/>
      <c r="C21" s="24">
        <v>21</v>
      </c>
    </row>
    <row r="22" spans="1:3" ht="13.5" customHeight="1">
      <c r="A22" s="22" t="s">
        <v>75</v>
      </c>
      <c r="B22" s="23"/>
      <c r="C22" s="24">
        <v>0</v>
      </c>
    </row>
    <row r="23" spans="1:3" ht="13.5" customHeight="1">
      <c r="A23" s="22" t="s">
        <v>76</v>
      </c>
      <c r="B23" s="23"/>
      <c r="C23" s="24">
        <v>0</v>
      </c>
    </row>
    <row r="24" spans="1:5" ht="13.5" customHeight="1">
      <c r="A24" s="22" t="s">
        <v>77</v>
      </c>
      <c r="B24" s="23"/>
      <c r="C24" s="24">
        <v>172.5</v>
      </c>
      <c r="E24" s="56"/>
    </row>
    <row r="25" spans="1:5" s="21" customFormat="1" ht="13.5" customHeight="1">
      <c r="A25" s="40" t="s">
        <v>78</v>
      </c>
      <c r="B25" s="17">
        <v>226</v>
      </c>
      <c r="C25" s="18">
        <f>C26+C27+C28+C29+C30+C31</f>
        <v>286.3</v>
      </c>
      <c r="E25" s="53"/>
    </row>
    <row r="26" spans="1:3" ht="13.5" customHeight="1">
      <c r="A26" s="22" t="s">
        <v>72</v>
      </c>
      <c r="B26" s="23"/>
      <c r="C26" s="24">
        <v>286.3</v>
      </c>
    </row>
    <row r="27" spans="1:3" ht="13.5" customHeight="1">
      <c r="A27" s="22" t="s">
        <v>73</v>
      </c>
      <c r="B27" s="23"/>
      <c r="C27" s="24">
        <v>0</v>
      </c>
    </row>
    <row r="28" spans="1:3" ht="13.5" customHeight="1">
      <c r="A28" s="22" t="s">
        <v>79</v>
      </c>
      <c r="B28" s="23"/>
      <c r="C28" s="24">
        <v>0</v>
      </c>
    </row>
    <row r="29" spans="1:3" ht="13.5" customHeight="1">
      <c r="A29" s="22" t="s">
        <v>77</v>
      </c>
      <c r="B29" s="23"/>
      <c r="C29" s="24">
        <v>0</v>
      </c>
    </row>
    <row r="30" spans="1:3" ht="13.5" customHeight="1">
      <c r="A30" s="22" t="s">
        <v>80</v>
      </c>
      <c r="B30" s="23"/>
      <c r="C30" s="24">
        <v>0</v>
      </c>
    </row>
    <row r="31" spans="1:3" ht="13.5" customHeight="1">
      <c r="A31" s="22" t="s">
        <v>81</v>
      </c>
      <c r="B31" s="23"/>
      <c r="C31" s="24">
        <v>0</v>
      </c>
    </row>
    <row r="32" spans="1:6" s="21" customFormat="1" ht="13.5" customHeight="1">
      <c r="A32" s="40" t="s">
        <v>82</v>
      </c>
      <c r="B32" s="17">
        <v>290</v>
      </c>
      <c r="C32" s="18">
        <f>C33+C35</f>
        <v>51.3</v>
      </c>
      <c r="E32" s="53"/>
      <c r="F32" s="53"/>
    </row>
    <row r="33" spans="1:3" ht="13.5" customHeight="1">
      <c r="A33" s="22" t="s">
        <v>83</v>
      </c>
      <c r="B33" s="23"/>
      <c r="C33" s="24">
        <v>51.3</v>
      </c>
    </row>
    <row r="34" spans="1:3" ht="13.5" customHeight="1">
      <c r="A34" s="22" t="s">
        <v>111</v>
      </c>
      <c r="B34" s="23"/>
      <c r="C34" s="24"/>
    </row>
    <row r="35" spans="1:3" ht="13.5" customHeight="1">
      <c r="A35" s="22" t="s">
        <v>84</v>
      </c>
      <c r="B35" s="23"/>
      <c r="C35" s="24">
        <v>0</v>
      </c>
    </row>
    <row r="36" spans="1:3" s="21" customFormat="1" ht="13.5" customHeight="1">
      <c r="A36" s="40" t="s">
        <v>85</v>
      </c>
      <c r="B36" s="17">
        <v>310</v>
      </c>
      <c r="C36" s="20">
        <v>0</v>
      </c>
    </row>
    <row r="37" spans="1:3" ht="13.5" customHeight="1">
      <c r="A37" s="22" t="s">
        <v>73</v>
      </c>
      <c r="B37" s="23"/>
      <c r="C37" s="24">
        <v>0</v>
      </c>
    </row>
    <row r="38" spans="1:3" s="21" customFormat="1" ht="13.5" customHeight="1">
      <c r="A38" s="41" t="s">
        <v>86</v>
      </c>
      <c r="B38" s="17">
        <v>340</v>
      </c>
      <c r="C38" s="18">
        <f>C39+C40+C41+C42</f>
        <v>139.5</v>
      </c>
    </row>
    <row r="39" spans="1:3" ht="13.5" customHeight="1">
      <c r="A39" s="26" t="s">
        <v>73</v>
      </c>
      <c r="B39" s="23"/>
      <c r="C39" s="24">
        <v>0</v>
      </c>
    </row>
    <row r="40" spans="1:3" ht="13.5" customHeight="1">
      <c r="A40" s="22" t="s">
        <v>87</v>
      </c>
      <c r="B40" s="23"/>
      <c r="C40" s="24">
        <v>0</v>
      </c>
    </row>
    <row r="41" spans="1:3" ht="13.5" customHeight="1">
      <c r="A41" s="22" t="s">
        <v>88</v>
      </c>
      <c r="B41" s="23"/>
      <c r="C41" s="24">
        <v>139.5</v>
      </c>
    </row>
    <row r="42" spans="1:3" ht="13.5" customHeight="1">
      <c r="A42" s="22" t="s">
        <v>89</v>
      </c>
      <c r="B42" s="23"/>
      <c r="C42" s="24">
        <v>0</v>
      </c>
    </row>
    <row r="43" spans="1:3" s="42" customFormat="1" ht="14.25" customHeight="1">
      <c r="A43" s="22" t="s">
        <v>90</v>
      </c>
      <c r="B43" s="23"/>
      <c r="C43" s="24">
        <v>0</v>
      </c>
    </row>
    <row r="44" spans="1:3" s="46" customFormat="1" ht="28.5" customHeight="1">
      <c r="A44" s="43" t="s">
        <v>91</v>
      </c>
      <c r="B44" s="44"/>
      <c r="C44" s="45">
        <f>C45+C53+C55+C58+C60</f>
        <v>1884.7</v>
      </c>
    </row>
    <row r="45" spans="1:3" s="21" customFormat="1" ht="13.5" customHeight="1">
      <c r="A45" s="40" t="s">
        <v>70</v>
      </c>
      <c r="B45" s="17">
        <v>225</v>
      </c>
      <c r="C45" s="20">
        <f>C46+C47+C48+C49+C50+C51+C52</f>
        <v>580</v>
      </c>
    </row>
    <row r="46" spans="1:3" s="21" customFormat="1" ht="13.5" customHeight="1">
      <c r="A46" s="22" t="s">
        <v>71</v>
      </c>
      <c r="B46" s="23"/>
      <c r="C46" s="24">
        <v>218.3</v>
      </c>
    </row>
    <row r="47" spans="1:3" s="21" customFormat="1" ht="13.5" customHeight="1">
      <c r="A47" s="22" t="s">
        <v>92</v>
      </c>
      <c r="B47" s="23"/>
      <c r="C47" s="24">
        <v>222.5</v>
      </c>
    </row>
    <row r="48" spans="1:3" s="21" customFormat="1" ht="13.5" customHeight="1">
      <c r="A48" s="22" t="s">
        <v>93</v>
      </c>
      <c r="B48" s="23"/>
      <c r="C48" s="24">
        <v>64.6</v>
      </c>
    </row>
    <row r="49" spans="1:3" s="21" customFormat="1" ht="13.5" customHeight="1">
      <c r="A49" s="22" t="s">
        <v>94</v>
      </c>
      <c r="B49" s="23"/>
      <c r="C49" s="24">
        <v>14.1</v>
      </c>
    </row>
    <row r="50" spans="1:3" s="21" customFormat="1" ht="13.5" customHeight="1">
      <c r="A50" s="22" t="s">
        <v>95</v>
      </c>
      <c r="B50" s="23"/>
      <c r="C50" s="24">
        <v>0</v>
      </c>
    </row>
    <row r="51" spans="1:3" s="21" customFormat="1" ht="13.5" customHeight="1">
      <c r="A51" s="22" t="s">
        <v>96</v>
      </c>
      <c r="B51" s="23"/>
      <c r="C51" s="24">
        <v>60.5</v>
      </c>
    </row>
    <row r="52" spans="1:3" s="21" customFormat="1" ht="13.5" customHeight="1">
      <c r="A52" s="22" t="s">
        <v>97</v>
      </c>
      <c r="B52" s="23"/>
      <c r="C52" s="24">
        <v>0</v>
      </c>
    </row>
    <row r="53" spans="1:3" s="21" customFormat="1" ht="13.5" customHeight="1">
      <c r="A53" s="40" t="s">
        <v>78</v>
      </c>
      <c r="B53" s="17">
        <v>226</v>
      </c>
      <c r="C53" s="20">
        <f>C54</f>
        <v>20.4</v>
      </c>
    </row>
    <row r="54" spans="1:3" ht="13.5" customHeight="1">
      <c r="A54" s="22" t="s">
        <v>98</v>
      </c>
      <c r="B54" s="23"/>
      <c r="C54" s="24">
        <v>20.4</v>
      </c>
    </row>
    <row r="55" spans="1:3" s="21" customFormat="1" ht="13.5" customHeight="1">
      <c r="A55" s="40" t="s">
        <v>82</v>
      </c>
      <c r="B55" s="17">
        <v>290</v>
      </c>
      <c r="C55" s="20">
        <f>C56</f>
        <v>31.6</v>
      </c>
    </row>
    <row r="56" spans="1:3" ht="13.5" customHeight="1">
      <c r="A56" s="22" t="s">
        <v>99</v>
      </c>
      <c r="B56" s="23"/>
      <c r="C56" s="24">
        <v>31.6</v>
      </c>
    </row>
    <row r="57" spans="1:3" ht="13.5" customHeight="1">
      <c r="A57" s="54" t="s">
        <v>96</v>
      </c>
      <c r="B57" s="23"/>
      <c r="C57" s="55"/>
    </row>
    <row r="58" spans="1:3" s="21" customFormat="1" ht="13.5" customHeight="1">
      <c r="A58" s="41" t="s">
        <v>86</v>
      </c>
      <c r="B58" s="17">
        <v>340</v>
      </c>
      <c r="C58" s="20">
        <f>C59</f>
        <v>79.8</v>
      </c>
    </row>
    <row r="59" spans="1:3" ht="13.5" customHeight="1">
      <c r="A59" s="26" t="s">
        <v>100</v>
      </c>
      <c r="B59" s="23"/>
      <c r="C59" s="24">
        <v>79.8</v>
      </c>
    </row>
    <row r="60" spans="1:3" s="42" customFormat="1" ht="33.75" customHeight="1">
      <c r="A60" s="40" t="s">
        <v>109</v>
      </c>
      <c r="B60" s="17"/>
      <c r="C60" s="19">
        <v>1172.9</v>
      </c>
    </row>
    <row r="61" spans="1:3" ht="13.5" customHeight="1">
      <c r="A61" s="40" t="s">
        <v>101</v>
      </c>
      <c r="B61" s="23"/>
      <c r="C61" s="19">
        <v>353.1</v>
      </c>
    </row>
    <row r="62" spans="1:3" ht="13.5" customHeight="1" thickBot="1">
      <c r="A62" s="40" t="s">
        <v>102</v>
      </c>
      <c r="B62" s="23"/>
      <c r="C62" s="19">
        <v>333.8</v>
      </c>
    </row>
    <row r="63" spans="1:3" s="21" customFormat="1" ht="15" thickBot="1">
      <c r="A63" s="81" t="s">
        <v>103</v>
      </c>
      <c r="B63" s="82"/>
      <c r="C63" s="47">
        <f>C5+C44+C61+C62</f>
        <v>8278</v>
      </c>
    </row>
    <row r="64" spans="1:5" s="21" customFormat="1" ht="31.5" customHeight="1" thickBot="1">
      <c r="A64" s="48" t="s">
        <v>106</v>
      </c>
      <c r="B64" s="36"/>
      <c r="C64" s="49">
        <v>0</v>
      </c>
      <c r="E64" s="53"/>
    </row>
    <row r="65" spans="1:2" s="3" customFormat="1" ht="15.75">
      <c r="A65" s="30"/>
      <c r="B65" s="31"/>
    </row>
    <row r="66" spans="1:3" s="3" customFormat="1" ht="21.75" customHeight="1">
      <c r="A66" s="32"/>
      <c r="B66" s="57"/>
      <c r="C66" s="58"/>
    </row>
    <row r="67" spans="1:3" s="3" customFormat="1" ht="15.75">
      <c r="A67" s="32"/>
      <c r="B67" s="32"/>
      <c r="C67" s="58"/>
    </row>
    <row r="68" spans="1:3" s="3" customFormat="1" ht="15.75">
      <c r="A68" s="59"/>
      <c r="B68" s="33"/>
      <c r="C68" s="58"/>
    </row>
    <row r="69" spans="1:5" s="3" customFormat="1" ht="15.75">
      <c r="A69" s="59"/>
      <c r="B69" s="60"/>
      <c r="C69" s="58"/>
      <c r="E69" s="52"/>
    </row>
    <row r="70" spans="1:5" s="3" customFormat="1" ht="15.75">
      <c r="A70" s="59"/>
      <c r="B70" s="33"/>
      <c r="C70" s="58"/>
      <c r="E70" s="52"/>
    </row>
    <row r="71" spans="1:6" s="3" customFormat="1" ht="15.75">
      <c r="A71" s="59"/>
      <c r="B71" s="33"/>
      <c r="C71" s="61"/>
      <c r="E71" s="52"/>
      <c r="F71" s="52"/>
    </row>
    <row r="72" spans="1:3" s="3" customFormat="1" ht="15.75">
      <c r="A72" s="59"/>
      <c r="B72" s="60"/>
      <c r="C72" s="58"/>
    </row>
    <row r="73" spans="1:3" ht="15">
      <c r="A73" s="62"/>
      <c r="B73" s="63"/>
      <c r="C73" s="62"/>
    </row>
    <row r="74" spans="1:3" ht="15">
      <c r="A74" s="62"/>
      <c r="B74" s="63"/>
      <c r="C74" s="62"/>
    </row>
  </sheetData>
  <sheetProtection/>
  <mergeCells count="2">
    <mergeCell ref="A63:B63"/>
    <mergeCell ref="A1:C1"/>
  </mergeCells>
  <printOptions horizontalCentered="1"/>
  <pageMargins left="1.1023622047244095" right="0.2755905511811024" top="0.6692913385826772" bottom="0.5905511811023623" header="0.31496062992125984" footer="0.31496062992125984"/>
  <pageSetup fitToHeight="1" fitToWidth="1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2012-04-19T07:16:36Z</cp:lastPrinted>
  <dcterms:created xsi:type="dcterms:W3CDTF">2012-01-25T10:30:47Z</dcterms:created>
  <dcterms:modified xsi:type="dcterms:W3CDTF">2012-05-16T04:49:30Z</dcterms:modified>
  <cp:category/>
  <cp:version/>
  <cp:contentType/>
  <cp:contentStatus/>
</cp:coreProperties>
</file>